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1970" windowHeight="3180" activeTab="0"/>
  </bookViews>
  <sheets>
    <sheet name=" 1º Gatillo-Var. de Referencia" sheetId="1" r:id="rId1"/>
  </sheets>
  <externalReferences>
    <externalReference r:id="rId4"/>
  </externalReferences>
  <definedNames>
    <definedName name="IMPORTE_PRESENTE">'[1]Certificado'!$J$39</definedName>
    <definedName name="PP01">#REF!</definedName>
    <definedName name="PP02">#REF!</definedName>
    <definedName name="PP03">#REF!</definedName>
    <definedName name="PP04">#REF!</definedName>
    <definedName name="PP05">#REF!</definedName>
    <definedName name="PP06">#REF!</definedName>
    <definedName name="PP07">#REF!</definedName>
    <definedName name="PP08">#REF!</definedName>
    <definedName name="PP09">#REF!</definedName>
    <definedName name="PP10">#REF!</definedName>
    <definedName name="PP11">#REF!</definedName>
    <definedName name="PT01">#REF!</definedName>
    <definedName name="PT02">#REF!</definedName>
    <definedName name="PT03">#REF!</definedName>
    <definedName name="PT0313">#REF!</definedName>
    <definedName name="PT04">#REF!</definedName>
    <definedName name="PT0418">#REF!</definedName>
    <definedName name="PT1418">#REF!</definedName>
    <definedName name="PT1925">#REF!</definedName>
    <definedName name="PT2629">#REF!</definedName>
    <definedName name="PT3031">#REF!</definedName>
    <definedName name="PT3336">#REF!</definedName>
    <definedName name="PT3941">#REF!</definedName>
    <definedName name="PT4246">#REF!</definedName>
    <definedName name="PT4760">#REF!</definedName>
    <definedName name="PT6179">#REF!</definedName>
    <definedName name="PT8082">#REF!</definedName>
    <definedName name="PT8392">#REF!</definedName>
  </definedNames>
  <calcPr fullCalcOnLoad="1"/>
</workbook>
</file>

<file path=xl/sharedStrings.xml><?xml version="1.0" encoding="utf-8"?>
<sst xmlns="http://schemas.openxmlformats.org/spreadsheetml/2006/main" count="72" uniqueCount="69">
  <si>
    <t>Gastos Generales</t>
  </si>
  <si>
    <t>Precios Insumos s/Análisis Precios Base</t>
  </si>
  <si>
    <t>% Presupuesto</t>
  </si>
  <si>
    <t>Factor Incremento</t>
  </si>
  <si>
    <t>% Actualización</t>
  </si>
  <si>
    <t>(a,b,c,d,e,f,g)</t>
  </si>
  <si>
    <t>MA</t>
  </si>
  <si>
    <t>Materiales</t>
  </si>
  <si>
    <t>a</t>
  </si>
  <si>
    <t>MO</t>
  </si>
  <si>
    <t>b</t>
  </si>
  <si>
    <t>EQ</t>
  </si>
  <si>
    <t>c</t>
  </si>
  <si>
    <t>SU</t>
  </si>
  <si>
    <t>d</t>
  </si>
  <si>
    <t>EM</t>
  </si>
  <si>
    <t>e</t>
  </si>
  <si>
    <t>GG</t>
  </si>
  <si>
    <t>f</t>
  </si>
  <si>
    <t>GF</t>
  </si>
  <si>
    <t>Gastos Financieros</t>
  </si>
  <si>
    <t>g</t>
  </si>
  <si>
    <t>Actualización saldo</t>
  </si>
  <si>
    <t>Factor de actualización saldo</t>
  </si>
  <si>
    <t>-</t>
  </si>
  <si>
    <t>Materiales agrupados por familia</t>
  </si>
  <si>
    <t>Listado de Materiales según INDEC</t>
  </si>
  <si>
    <t>Incidencia Curva ABC</t>
  </si>
  <si>
    <t>Incidencia Ponderada ABC</t>
  </si>
  <si>
    <t>Indice Materiales INDEC/</t>
  </si>
  <si>
    <t>Incidencia Resultante</t>
  </si>
  <si>
    <t>Factor a aplicar por Materiales</t>
  </si>
  <si>
    <t>Equipos</t>
  </si>
  <si>
    <t>Subcontratos</t>
  </si>
  <si>
    <t>Mano de Obra</t>
  </si>
  <si>
    <t>Equipamiento</t>
  </si>
  <si>
    <t>RE-DETERMINACIÓN DE PRECIOS DE SALDOS DE CONTRATO - Decreto Nº 1827/09</t>
  </si>
  <si>
    <r>
      <t>Mes</t>
    </r>
    <r>
      <rPr>
        <b/>
        <sz val="12"/>
        <rFont val="Calibri"/>
        <family val="2"/>
      </rPr>
      <t>:</t>
    </r>
  </si>
  <si>
    <r>
      <t>(</t>
    </r>
    <r>
      <rPr>
        <b/>
        <sz val="12"/>
        <rFont val="Calibri"/>
        <family val="2"/>
      </rPr>
      <t>a</t>
    </r>
    <r>
      <rPr>
        <sz val="12"/>
        <rFont val="Calibri"/>
        <family val="2"/>
      </rPr>
      <t>xMA)+(</t>
    </r>
    <r>
      <rPr>
        <b/>
        <sz val="12"/>
        <rFont val="Calibri"/>
        <family val="2"/>
      </rPr>
      <t>b</t>
    </r>
    <r>
      <rPr>
        <sz val="12"/>
        <rFont val="Calibri"/>
        <family val="2"/>
      </rPr>
      <t>xMO)+(</t>
    </r>
    <r>
      <rPr>
        <b/>
        <sz val="12"/>
        <rFont val="Calibri"/>
        <family val="2"/>
      </rPr>
      <t>c</t>
    </r>
    <r>
      <rPr>
        <sz val="12"/>
        <rFont val="Calibri"/>
        <family val="2"/>
      </rPr>
      <t>xEQ)+(</t>
    </r>
    <r>
      <rPr>
        <b/>
        <sz val="12"/>
        <rFont val="Calibri"/>
        <family val="2"/>
      </rPr>
      <t>d</t>
    </r>
    <r>
      <rPr>
        <sz val="12"/>
        <rFont val="Calibri"/>
        <family val="2"/>
      </rPr>
      <t>xSU)+(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>xEM)+(</t>
    </r>
    <r>
      <rPr>
        <b/>
        <sz val="12"/>
        <rFont val="Calibri"/>
        <family val="2"/>
      </rPr>
      <t>f</t>
    </r>
    <r>
      <rPr>
        <sz val="12"/>
        <rFont val="Calibri"/>
        <family val="2"/>
      </rPr>
      <t>xGG)+(</t>
    </r>
    <r>
      <rPr>
        <b/>
        <sz val="12"/>
        <rFont val="Calibri"/>
        <family val="2"/>
      </rPr>
      <t>g</t>
    </r>
    <r>
      <rPr>
        <sz val="12"/>
        <rFont val="Calibri"/>
        <family val="2"/>
      </rPr>
      <t>xGF) = 100</t>
    </r>
  </si>
  <si>
    <t>Aislaciones (hidráulicas, hidrófugas, térmicas)</t>
  </si>
  <si>
    <t>cap. Materiales - 37940-11 pintura asfáltica</t>
  </si>
  <si>
    <t>Áridos (calcáreo, arena, ripio, piedra bocha, puzzolana)</t>
  </si>
  <si>
    <t>cap. Materiales - 15310-11 arena fina</t>
  </si>
  <si>
    <t>Artefactos de iluminación</t>
  </si>
  <si>
    <t>cap. Materiales - 46531-11 artefactos de iluminación</t>
  </si>
  <si>
    <t>Cales hidráulicas, aéreas hidratadas</t>
  </si>
  <si>
    <t>cap. Materiales - 37420-12 cal hidraúlica</t>
  </si>
  <si>
    <t>Instalación contra incendio (extintores)</t>
  </si>
  <si>
    <t>cuadro 8.1.12 ICC instalación sanitaria y contra incendio</t>
  </si>
  <si>
    <t>Cemento portland normal</t>
  </si>
  <si>
    <t>cap. Materiales - 37440-11 cemento portland normal</t>
  </si>
  <si>
    <t>Chapa de acero trapezoidales y sinusoidales para techos ( accesorios)</t>
  </si>
  <si>
    <t>precios mayoristas cuadro 7.3.1 IPIM 2811 productos metálicos para uso estructural</t>
  </si>
  <si>
    <t>Chapa para carpintería, herrajes</t>
  </si>
  <si>
    <t>cap. Materiales - 42120-42 ventanas corredizas metálcias</t>
  </si>
  <si>
    <t>Hierro de construcción, mallas electrosoldadas, alambres, clavos</t>
  </si>
  <si>
    <t>cap. Materiales - 41242-11 acero aletado conformado en barra</t>
  </si>
  <si>
    <t>Instalaciones eléctricas (cañerías, cajas, cableados, tableros)</t>
  </si>
  <si>
    <t>cuadro 8.1.12 ICC instalación eléctrica</t>
  </si>
  <si>
    <t>Látex, esmaltes, barnices, lijas, masillas</t>
  </si>
  <si>
    <t>cap. Materiales - 35110-32 pintura al látex exterior</t>
  </si>
  <si>
    <t>Perfiles de hierro, planchuelas, tubos estructurales</t>
  </si>
  <si>
    <t>Placa de yeso texturada tipo DURLOCK/Tabiques</t>
  </si>
  <si>
    <t>cap. Materiales - 37410-11 yeso blanco</t>
  </si>
  <si>
    <t>Vidrios, espejos, policarbonatos</t>
  </si>
  <si>
    <t xml:space="preserve">cap. Materiales - 37112-11 cristal transparente </t>
  </si>
  <si>
    <t>PLANILLA ANEXO III</t>
  </si>
  <si>
    <t xml:space="preserve">Empresa Constructora: </t>
  </si>
  <si>
    <r>
      <t>Obra</t>
    </r>
    <r>
      <rPr>
        <sz val="18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</si>
</sst>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 * #,##0.00_ ;_ * \-#,##0.00_ ;_ * &quot;-&quot;??_ ;_ @_ "/>
    <numFmt numFmtId="173" formatCode="0.0000%"/>
    <numFmt numFmtId="174" formatCode="0.0000"/>
    <numFmt numFmtId="175" formatCode="_ [$€-2]\ * #,##0.00_ ;_ [$€-2]\ * \-#,##0.00_ ;_ [$€-2]\ * &quot;-&quot;??_ "/>
    <numFmt numFmtId="176" formatCode="_ * #,##0.000_ ;_ * \-#,##0.000_ ;_ * &quot;-&quot;??_ ;_ @_ "/>
    <numFmt numFmtId="177" formatCode="#,##0.00_ ;\-#,##0.00\ "/>
    <numFmt numFmtId="178" formatCode="[$$-2C0A]\ #,##0.00;[$$-2C0A]\ \-#,##0.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u val="single"/>
      <sz val="18"/>
      <name val="Calibri"/>
      <family val="2"/>
    </font>
    <font>
      <sz val="18"/>
      <name val="Calibri"/>
      <family val="2"/>
    </font>
    <font>
      <b/>
      <u val="double"/>
      <sz val="18"/>
      <name val="Calibri"/>
      <family val="2"/>
    </font>
    <font>
      <b/>
      <u val="double"/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61"/>
      <name val="Calibri"/>
      <family val="2"/>
    </font>
    <font>
      <b/>
      <sz val="12"/>
      <color indexed="61"/>
      <name val="Calibri"/>
      <family val="2"/>
    </font>
    <font>
      <b/>
      <sz val="16"/>
      <color indexed="54"/>
      <name val="Calibri"/>
      <family val="2"/>
    </font>
    <font>
      <b/>
      <sz val="12"/>
      <color indexed="16"/>
      <name val="Calibri"/>
      <family val="2"/>
    </font>
    <font>
      <sz val="12"/>
      <color indexed="54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17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7" fontId="15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left" vertical="center"/>
    </xf>
    <xf numFmtId="178" fontId="18" fillId="0" borderId="18" xfId="51" applyNumberFormat="1" applyFont="1" applyFill="1" applyBorder="1" applyAlignment="1">
      <alignment vertical="center"/>
    </xf>
    <xf numFmtId="173" fontId="18" fillId="0" borderId="18" xfId="56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right" vertical="center"/>
    </xf>
    <xf numFmtId="174" fontId="18" fillId="0" borderId="18" xfId="0" applyNumberFormat="1" applyFont="1" applyFill="1" applyBorder="1" applyAlignment="1">
      <alignment vertical="center"/>
    </xf>
    <xf numFmtId="173" fontId="18" fillId="0" borderId="19" xfId="56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/>
    </xf>
    <xf numFmtId="174" fontId="19" fillId="0" borderId="21" xfId="56" applyNumberFormat="1" applyFont="1" applyFill="1" applyBorder="1" applyAlignment="1">
      <alignment horizontal="left" vertical="center" wrapText="1"/>
    </xf>
    <xf numFmtId="173" fontId="18" fillId="0" borderId="21" xfId="56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174" fontId="20" fillId="0" borderId="21" xfId="56" applyNumberFormat="1" applyFont="1" applyFill="1" applyBorder="1" applyAlignment="1">
      <alignment horizontal="center" vertical="center" wrapText="1"/>
    </xf>
    <xf numFmtId="174" fontId="18" fillId="0" borderId="21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178" fontId="15" fillId="0" borderId="23" xfId="51" applyNumberFormat="1" applyFont="1" applyFill="1" applyBorder="1" applyAlignment="1">
      <alignment vertical="center"/>
    </xf>
    <xf numFmtId="10" fontId="15" fillId="0" borderId="23" xfId="0" applyNumberFormat="1" applyFont="1" applyFill="1" applyBorder="1" applyAlignment="1">
      <alignment vertical="center"/>
    </xf>
    <xf numFmtId="173" fontId="15" fillId="0" borderId="23" xfId="0" applyNumberFormat="1" applyFont="1" applyFill="1" applyBorder="1" applyAlignment="1">
      <alignment vertical="center"/>
    </xf>
    <xf numFmtId="10" fontId="15" fillId="0" borderId="24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vertical="center"/>
    </xf>
    <xf numFmtId="17" fontId="15" fillId="0" borderId="23" xfId="0" applyNumberFormat="1" applyFont="1" applyFill="1" applyBorder="1" applyAlignment="1">
      <alignment horizontal="right" vertical="center"/>
    </xf>
    <xf numFmtId="17" fontId="15" fillId="0" borderId="23" xfId="0" applyNumberFormat="1" applyFont="1" applyFill="1" applyBorder="1" applyAlignment="1">
      <alignment horizontal="left" vertical="center"/>
    </xf>
    <xf numFmtId="173" fontId="21" fillId="0" borderId="24" xfId="0" applyNumberFormat="1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73" fontId="19" fillId="0" borderId="21" xfId="56" applyNumberFormat="1" applyFont="1" applyFill="1" applyBorder="1" applyAlignment="1">
      <alignment horizontal="center" vertical="center" wrapText="1"/>
    </xf>
    <xf numFmtId="177" fontId="23" fillId="0" borderId="21" xfId="51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0" fontId="18" fillId="0" borderId="18" xfId="56" applyNumberFormat="1" applyFont="1" applyFill="1" applyBorder="1" applyAlignment="1">
      <alignment horizontal="center" vertical="center"/>
    </xf>
    <xf numFmtId="173" fontId="20" fillId="0" borderId="21" xfId="56" applyNumberFormat="1" applyFont="1" applyFill="1" applyBorder="1" applyAlignment="1">
      <alignment horizontal="center" vertical="center" wrapText="1"/>
    </xf>
    <xf numFmtId="10" fontId="18" fillId="0" borderId="19" xfId="56" applyNumberFormat="1" applyFont="1" applyFill="1" applyBorder="1" applyAlignment="1">
      <alignment horizontal="center" vertical="center"/>
    </xf>
    <xf numFmtId="176" fontId="18" fillId="0" borderId="0" xfId="51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0" fontId="18" fillId="0" borderId="21" xfId="56" applyNumberFormat="1" applyFont="1" applyFill="1" applyBorder="1" applyAlignment="1">
      <alignment horizontal="center" vertical="center"/>
    </xf>
    <xf numFmtId="177" fontId="15" fillId="0" borderId="18" xfId="51" applyNumberFormat="1" applyFont="1" applyFill="1" applyBorder="1" applyAlignment="1">
      <alignment horizontal="center" vertical="center"/>
    </xf>
    <xf numFmtId="10" fontId="15" fillId="0" borderId="18" xfId="0" applyNumberFormat="1" applyFont="1" applyFill="1" applyBorder="1" applyAlignment="1">
      <alignment horizontal="center" vertical="center"/>
    </xf>
    <xf numFmtId="10" fontId="15" fillId="0" borderId="19" xfId="5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72" fontId="18" fillId="0" borderId="21" xfId="51" applyFont="1" applyFill="1" applyBorder="1" applyAlignment="1">
      <alignment vertical="center"/>
    </xf>
    <xf numFmtId="10" fontId="15" fillId="0" borderId="25" xfId="0" applyNumberFormat="1" applyFont="1" applyFill="1" applyBorder="1" applyAlignment="1">
      <alignment horizontal="center" vertical="center"/>
    </xf>
    <xf numFmtId="174" fontId="12" fillId="0" borderId="24" xfId="51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anexos-Esc.35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&#209;O%202006\A3-2006\sauzal%20bonito\2006\Modelo%20de%20Certifica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A"/>
      <sheetName val="PLAN MED"/>
      <sheetName val="Caratula"/>
      <sheetName val="Certificado"/>
      <sheetName val="Adec. Prov. 1"/>
    </sheetNames>
    <sheetDataSet>
      <sheetData sheetId="3">
        <row r="39">
          <cell r="J39">
            <v>334752.86190000025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5" zoomScaleNormal="75" zoomScaleSheetLayoutView="75" zoomScalePageLayoutView="0" workbookViewId="0" topLeftCell="A4">
      <selection activeCell="F19" sqref="F19"/>
    </sheetView>
  </sheetViews>
  <sheetFormatPr defaultColWidth="11.421875" defaultRowHeight="12.75"/>
  <cols>
    <col min="1" max="1" width="1.7109375" style="1" customWidth="1"/>
    <col min="2" max="2" width="7.28125" style="2" customWidth="1"/>
    <col min="3" max="3" width="32.421875" style="2" customWidth="1"/>
    <col min="4" max="4" width="36.140625" style="2" customWidth="1"/>
    <col min="5" max="5" width="16.28125" style="2" customWidth="1"/>
    <col min="6" max="6" width="3.7109375" style="2" customWidth="1"/>
    <col min="7" max="7" width="14.28125" style="2" customWidth="1"/>
    <col min="8" max="8" width="22.8515625" style="2" customWidth="1"/>
    <col min="9" max="9" width="23.8515625" style="2" customWidth="1"/>
    <col min="10" max="10" width="15.7109375" style="2" customWidth="1"/>
    <col min="11" max="22" width="12.7109375" style="2" customWidth="1"/>
    <col min="23" max="16384" width="11.421875" style="2" customWidth="1"/>
  </cols>
  <sheetData>
    <row r="1" ht="24.75" customHeight="1">
      <c r="I1" s="3"/>
    </row>
    <row r="2" spans="2:9" ht="24.75" customHeight="1">
      <c r="B2" s="86" t="s">
        <v>67</v>
      </c>
      <c r="C2" s="86"/>
      <c r="D2" s="86"/>
      <c r="I2" s="3"/>
    </row>
    <row r="3" spans="2:10" ht="24.75" customHeight="1">
      <c r="B3" s="87" t="s">
        <v>68</v>
      </c>
      <c r="C3" s="88"/>
      <c r="D3" s="88"/>
      <c r="E3" s="88"/>
      <c r="F3" s="88"/>
      <c r="G3" s="88"/>
      <c r="H3" s="88"/>
      <c r="I3" s="88"/>
      <c r="J3" s="89"/>
    </row>
    <row r="4" spans="2:10" ht="24.75" customHeight="1">
      <c r="B4" s="4"/>
      <c r="C4" s="4"/>
      <c r="D4" s="4"/>
      <c r="E4" s="4"/>
      <c r="F4" s="4"/>
      <c r="G4" s="4"/>
      <c r="H4" s="4"/>
      <c r="I4" s="4"/>
      <c r="J4" s="4"/>
    </row>
    <row r="5" spans="2:10" ht="24.75" customHeight="1">
      <c r="B5" s="5" t="s">
        <v>36</v>
      </c>
      <c r="C5" s="6"/>
      <c r="D5" s="6"/>
      <c r="E5" s="6"/>
      <c r="F5" s="6"/>
      <c r="G5" s="6"/>
      <c r="H5" s="6"/>
      <c r="I5" s="7" t="s">
        <v>37</v>
      </c>
      <c r="J5" s="8">
        <v>40848</v>
      </c>
    </row>
    <row r="6" spans="2:10" ht="24.75" customHeight="1">
      <c r="B6" s="5"/>
      <c r="C6" s="6"/>
      <c r="D6" s="6" t="s">
        <v>66</v>
      </c>
      <c r="E6" s="6"/>
      <c r="F6" s="6"/>
      <c r="G6" s="6"/>
      <c r="H6" s="6"/>
      <c r="I6" s="7"/>
      <c r="J6" s="8"/>
    </row>
    <row r="7" s="10" customFormat="1" ht="24.75" customHeight="1">
      <c r="A7" s="9"/>
    </row>
    <row r="8" spans="1:10" s="14" customFormat="1" ht="24.75" customHeight="1">
      <c r="A8" s="11"/>
      <c r="B8" s="12"/>
      <c r="C8" s="13"/>
      <c r="D8" s="71" t="s">
        <v>1</v>
      </c>
      <c r="E8" s="71" t="s">
        <v>2</v>
      </c>
      <c r="F8" s="83" t="s">
        <v>3</v>
      </c>
      <c r="G8" s="73"/>
      <c r="H8" s="83" t="s">
        <v>4</v>
      </c>
      <c r="I8" s="71" t="s">
        <v>1</v>
      </c>
      <c r="J8" s="71" t="s">
        <v>2</v>
      </c>
    </row>
    <row r="9" spans="1:10" s="14" customFormat="1" ht="24.75" customHeight="1">
      <c r="A9" s="11"/>
      <c r="B9" s="15"/>
      <c r="C9" s="16"/>
      <c r="D9" s="72"/>
      <c r="E9" s="72"/>
      <c r="F9" s="84"/>
      <c r="G9" s="74"/>
      <c r="H9" s="84"/>
      <c r="I9" s="72"/>
      <c r="J9" s="72"/>
    </row>
    <row r="10" spans="1:10" s="14" customFormat="1" ht="21.75" customHeight="1">
      <c r="A10" s="11"/>
      <c r="B10" s="17"/>
      <c r="C10" s="18"/>
      <c r="D10" s="19">
        <v>40634</v>
      </c>
      <c r="E10" s="19">
        <f>+D10</f>
        <v>40634</v>
      </c>
      <c r="F10" s="90" t="s">
        <v>5</v>
      </c>
      <c r="G10" s="90"/>
      <c r="H10" s="85"/>
      <c r="I10" s="19">
        <f>+J5</f>
        <v>40848</v>
      </c>
      <c r="J10" s="19">
        <f>+J5</f>
        <v>40848</v>
      </c>
    </row>
    <row r="11" spans="1:10" s="14" customFormat="1" ht="24.75" customHeight="1">
      <c r="A11" s="11"/>
      <c r="B11" s="20" t="s">
        <v>6</v>
      </c>
      <c r="C11" s="21" t="s">
        <v>7</v>
      </c>
      <c r="D11" s="22">
        <f>+$D$18*E11</f>
        <v>228875.025</v>
      </c>
      <c r="E11" s="23">
        <v>0.215</v>
      </c>
      <c r="F11" s="24" t="s">
        <v>8</v>
      </c>
      <c r="G11" s="25">
        <f>+I41</f>
        <v>1.0655426201233795</v>
      </c>
      <c r="H11" s="23">
        <f>+G11*E11</f>
        <v>0.22909166332652658</v>
      </c>
      <c r="I11" s="22">
        <f>+$I$18*J11</f>
        <v>243876.093819304</v>
      </c>
      <c r="J11" s="26">
        <f>+H11/$H$18</f>
        <v>0.20739385452726142</v>
      </c>
    </row>
    <row r="12" spans="1:10" s="14" customFormat="1" ht="24.75" customHeight="1">
      <c r="A12" s="11"/>
      <c r="B12" s="27" t="s">
        <v>9</v>
      </c>
      <c r="C12" s="28" t="s">
        <v>34</v>
      </c>
      <c r="D12" s="22">
        <f aca="true" t="shared" si="0" ref="D12:D17">+$D$18*E12</f>
        <v>267198.285</v>
      </c>
      <c r="E12" s="29">
        <v>0.251</v>
      </c>
      <c r="F12" s="30" t="s">
        <v>10</v>
      </c>
      <c r="G12" s="31">
        <v>1.1109070358858435</v>
      </c>
      <c r="H12" s="23">
        <f aca="true" t="shared" si="1" ref="H12:H17">+G12*E12</f>
        <v>0.2788376660073467</v>
      </c>
      <c r="I12" s="22">
        <f aca="true" t="shared" si="2" ref="I12:I17">+$I$18*J12</f>
        <v>296832.45478313084</v>
      </c>
      <c r="J12" s="26">
        <f aca="true" t="shared" si="3" ref="J12:J17">+H12/$H$18</f>
        <v>0.2524282966081757</v>
      </c>
    </row>
    <row r="13" spans="1:10" s="14" customFormat="1" ht="24.75" customHeight="1">
      <c r="A13" s="11"/>
      <c r="B13" s="27" t="s">
        <v>11</v>
      </c>
      <c r="C13" s="28" t="s">
        <v>32</v>
      </c>
      <c r="D13" s="22">
        <f t="shared" si="0"/>
        <v>34065.12</v>
      </c>
      <c r="E13" s="29">
        <v>0.032</v>
      </c>
      <c r="F13" s="30" t="s">
        <v>12</v>
      </c>
      <c r="G13" s="31">
        <v>1.0976491125976442</v>
      </c>
      <c r="H13" s="23">
        <f t="shared" si="1"/>
        <v>0.03512477160312461</v>
      </c>
      <c r="I13" s="22">
        <f t="shared" si="2"/>
        <v>37391.548738532256</v>
      </c>
      <c r="J13" s="26">
        <f t="shared" si="3"/>
        <v>0.0317980220946705</v>
      </c>
    </row>
    <row r="14" spans="1:10" s="14" customFormat="1" ht="24.75" customHeight="1">
      <c r="A14" s="11"/>
      <c r="B14" s="27" t="s">
        <v>13</v>
      </c>
      <c r="C14" s="28" t="s">
        <v>33</v>
      </c>
      <c r="D14" s="22">
        <f t="shared" si="0"/>
        <v>101130.825</v>
      </c>
      <c r="E14" s="29">
        <v>0.095</v>
      </c>
      <c r="F14" s="30" t="s">
        <v>14</v>
      </c>
      <c r="G14" s="31">
        <v>1.1153398058252426</v>
      </c>
      <c r="H14" s="23">
        <f t="shared" si="1"/>
        <v>0.10595728155339805</v>
      </c>
      <c r="I14" s="22">
        <f t="shared" si="2"/>
        <v>112795.23471844659</v>
      </c>
      <c r="J14" s="26">
        <f t="shared" si="3"/>
        <v>0.09592181888028152</v>
      </c>
    </row>
    <row r="15" spans="1:10" s="14" customFormat="1" ht="24.75" customHeight="1">
      <c r="A15" s="11"/>
      <c r="B15" s="27" t="s">
        <v>15</v>
      </c>
      <c r="C15" s="28" t="s">
        <v>35</v>
      </c>
      <c r="D15" s="22">
        <f t="shared" si="0"/>
        <v>372587.25</v>
      </c>
      <c r="E15" s="29">
        <v>0.35</v>
      </c>
      <c r="F15" s="30" t="s">
        <v>16</v>
      </c>
      <c r="G15" s="31">
        <v>1.1205001313830252</v>
      </c>
      <c r="H15" s="23">
        <f t="shared" si="1"/>
        <v>0.3921750459840588</v>
      </c>
      <c r="I15" s="22">
        <f t="shared" si="2"/>
        <v>417484.06257664</v>
      </c>
      <c r="J15" s="26">
        <f t="shared" si="3"/>
        <v>0.35503122747907595</v>
      </c>
    </row>
    <row r="16" spans="1:10" s="14" customFormat="1" ht="24.75" customHeight="1">
      <c r="A16" s="11"/>
      <c r="B16" s="27" t="s">
        <v>17</v>
      </c>
      <c r="C16" s="28" t="s">
        <v>0</v>
      </c>
      <c r="D16" s="22">
        <f t="shared" si="0"/>
        <v>60678.495</v>
      </c>
      <c r="E16" s="29">
        <v>0.057</v>
      </c>
      <c r="F16" s="30" t="s">
        <v>18</v>
      </c>
      <c r="G16" s="31">
        <v>1.1128919860627178</v>
      </c>
      <c r="H16" s="23">
        <f t="shared" si="1"/>
        <v>0.06343484320557491</v>
      </c>
      <c r="I16" s="22">
        <f t="shared" si="2"/>
        <v>67528.61081184668</v>
      </c>
      <c r="J16" s="26">
        <f t="shared" si="3"/>
        <v>0.05742678041053493</v>
      </c>
    </row>
    <row r="17" spans="1:10" s="14" customFormat="1" ht="24.75" customHeight="1">
      <c r="A17" s="11"/>
      <c r="B17" s="27" t="s">
        <v>19</v>
      </c>
      <c r="C17" s="33" t="s">
        <v>20</v>
      </c>
      <c r="D17" s="22">
        <f t="shared" si="0"/>
        <v>0</v>
      </c>
      <c r="E17" s="29">
        <v>0</v>
      </c>
      <c r="F17" s="30" t="s">
        <v>21</v>
      </c>
      <c r="G17" s="32">
        <v>1</v>
      </c>
      <c r="H17" s="23">
        <f t="shared" si="1"/>
        <v>0</v>
      </c>
      <c r="I17" s="22">
        <f t="shared" si="2"/>
        <v>0</v>
      </c>
      <c r="J17" s="26">
        <f t="shared" si="3"/>
        <v>0</v>
      </c>
    </row>
    <row r="18" spans="1:10" s="14" customFormat="1" ht="24.75" customHeight="1">
      <c r="A18" s="11"/>
      <c r="B18" s="34"/>
      <c r="C18" s="35"/>
      <c r="D18" s="36">
        <v>1064535</v>
      </c>
      <c r="E18" s="37">
        <f>SUM(E11:E17)</f>
        <v>1</v>
      </c>
      <c r="F18" s="35"/>
      <c r="G18" s="35"/>
      <c r="H18" s="38">
        <f>SUM(H11:H17)</f>
        <v>1.1046212716800297</v>
      </c>
      <c r="I18" s="36">
        <f>+D18*H18</f>
        <v>1175908.0054479004</v>
      </c>
      <c r="J18" s="39">
        <f>SUM(J11:J17)</f>
        <v>1</v>
      </c>
    </row>
    <row r="19" spans="1:10" s="14" customFormat="1" ht="24.75" customHeight="1">
      <c r="A19" s="11"/>
      <c r="B19" s="40"/>
      <c r="C19" s="41" t="s">
        <v>22</v>
      </c>
      <c r="D19" s="21" t="s">
        <v>38</v>
      </c>
      <c r="E19" s="41"/>
      <c r="F19" s="41"/>
      <c r="G19" s="41"/>
      <c r="H19" s="42"/>
      <c r="J19" s="43"/>
    </row>
    <row r="20" spans="1:10" s="14" customFormat="1" ht="24.75" customHeight="1">
      <c r="A20" s="11"/>
      <c r="B20" s="34"/>
      <c r="C20" s="44" t="s">
        <v>23</v>
      </c>
      <c r="D20" s="45"/>
      <c r="E20" s="46">
        <f>+D10</f>
        <v>40634</v>
      </c>
      <c r="F20" s="45" t="s">
        <v>24</v>
      </c>
      <c r="G20" s="47">
        <f>+J5</f>
        <v>40848</v>
      </c>
      <c r="H20" s="48">
        <f>H18-1</f>
        <v>0.10462127168002966</v>
      </c>
      <c r="J20" s="43"/>
    </row>
    <row r="21" spans="1:10" s="14" customFormat="1" ht="16.5" customHeight="1">
      <c r="A21" s="11"/>
      <c r="H21" s="49"/>
      <c r="J21" s="50"/>
    </row>
    <row r="22" spans="1:10" s="14" customFormat="1" ht="19.5" customHeight="1">
      <c r="A22" s="11"/>
      <c r="B22" s="76" t="s">
        <v>25</v>
      </c>
      <c r="C22" s="77"/>
      <c r="D22" s="71" t="s">
        <v>26</v>
      </c>
      <c r="E22" s="71" t="s">
        <v>27</v>
      </c>
      <c r="F22" s="83" t="s">
        <v>28</v>
      </c>
      <c r="G22" s="73"/>
      <c r="H22" s="71" t="s">
        <v>29</v>
      </c>
      <c r="I22" s="73" t="s">
        <v>30</v>
      </c>
      <c r="J22" s="50"/>
    </row>
    <row r="23" spans="1:10" s="14" customFormat="1" ht="19.5" customHeight="1">
      <c r="A23" s="11"/>
      <c r="B23" s="78"/>
      <c r="C23" s="79"/>
      <c r="D23" s="72"/>
      <c r="E23" s="72"/>
      <c r="F23" s="84"/>
      <c r="G23" s="74"/>
      <c r="H23" s="72"/>
      <c r="I23" s="74"/>
      <c r="J23" s="50"/>
    </row>
    <row r="24" spans="1:10" s="14" customFormat="1" ht="19.5" customHeight="1">
      <c r="A24" s="11"/>
      <c r="B24" s="80"/>
      <c r="C24" s="81"/>
      <c r="D24" s="82"/>
      <c r="E24" s="82"/>
      <c r="F24" s="85"/>
      <c r="G24" s="75"/>
      <c r="H24" s="19">
        <f>+J5</f>
        <v>40848</v>
      </c>
      <c r="I24" s="75"/>
      <c r="J24" s="50"/>
    </row>
    <row r="25" spans="1:12" s="14" customFormat="1" ht="32.25" customHeight="1">
      <c r="A25" s="11"/>
      <c r="B25" s="51">
        <v>1</v>
      </c>
      <c r="C25" s="52" t="s">
        <v>39</v>
      </c>
      <c r="D25" s="52" t="s">
        <v>40</v>
      </c>
      <c r="E25" s="53">
        <v>0.2</v>
      </c>
      <c r="F25" s="54"/>
      <c r="G25" s="55">
        <v>0.0021</v>
      </c>
      <c r="H25" s="56">
        <v>0.12546399406087594</v>
      </c>
      <c r="I25" s="57">
        <f>+H25*G25+G25</f>
        <v>0.002363474387527839</v>
      </c>
      <c r="J25" s="50">
        <v>1</v>
      </c>
      <c r="K25" s="58"/>
      <c r="L25" s="58"/>
    </row>
    <row r="26" spans="1:12" s="14" customFormat="1" ht="32.25" customHeight="1">
      <c r="A26" s="11"/>
      <c r="B26" s="59">
        <f aca="true" t="shared" si="4" ref="B26:B36">1+B25</f>
        <v>2</v>
      </c>
      <c r="C26" s="52" t="s">
        <v>41</v>
      </c>
      <c r="D26" s="52" t="s">
        <v>42</v>
      </c>
      <c r="E26" s="53">
        <v>1.08</v>
      </c>
      <c r="F26" s="60"/>
      <c r="G26" s="61">
        <v>0.0001</v>
      </c>
      <c r="H26" s="56">
        <v>0.13187419532830602</v>
      </c>
      <c r="I26" s="57">
        <f aca="true" t="shared" si="5" ref="I26:I38">+H26*G26+G26</f>
        <v>0.00011318741953283061</v>
      </c>
      <c r="J26" s="50">
        <v>2</v>
      </c>
      <c r="K26" s="58"/>
      <c r="L26" s="58"/>
    </row>
    <row r="27" spans="1:12" s="14" customFormat="1" ht="32.25" customHeight="1">
      <c r="A27" s="11"/>
      <c r="B27" s="59">
        <f t="shared" si="4"/>
        <v>3</v>
      </c>
      <c r="C27" s="52" t="s">
        <v>43</v>
      </c>
      <c r="D27" s="52" t="s">
        <v>44</v>
      </c>
      <c r="E27" s="53">
        <v>1.25</v>
      </c>
      <c r="F27" s="60"/>
      <c r="G27" s="61">
        <v>0.0006</v>
      </c>
      <c r="H27" s="56">
        <v>0.06662891657229153</v>
      </c>
      <c r="I27" s="57">
        <f t="shared" si="5"/>
        <v>0.0006399773499433749</v>
      </c>
      <c r="J27" s="50">
        <v>3</v>
      </c>
      <c r="K27" s="58"/>
      <c r="L27" s="58"/>
    </row>
    <row r="28" spans="1:12" s="14" customFormat="1" ht="32.25" customHeight="1">
      <c r="A28" s="11"/>
      <c r="B28" s="59">
        <f t="shared" si="4"/>
        <v>4</v>
      </c>
      <c r="C28" s="52" t="s">
        <v>45</v>
      </c>
      <c r="D28" s="52" t="s">
        <v>46</v>
      </c>
      <c r="E28" s="53">
        <v>1.89</v>
      </c>
      <c r="F28" s="60"/>
      <c r="G28" s="61">
        <v>0.0001</v>
      </c>
      <c r="H28" s="56">
        <v>0.04152787030868299</v>
      </c>
      <c r="I28" s="57">
        <f t="shared" si="5"/>
        <v>0.00010415278703086831</v>
      </c>
      <c r="J28" s="50">
        <v>4</v>
      </c>
      <c r="K28" s="58"/>
      <c r="L28" s="58"/>
    </row>
    <row r="29" spans="1:12" s="14" customFormat="1" ht="32.25" customHeight="1">
      <c r="A29" s="11"/>
      <c r="B29" s="59" t="e">
        <f>1+#REF!</f>
        <v>#REF!</v>
      </c>
      <c r="C29" s="52" t="s">
        <v>49</v>
      </c>
      <c r="D29" s="52" t="s">
        <v>50</v>
      </c>
      <c r="E29" s="53">
        <v>3.12</v>
      </c>
      <c r="F29" s="60"/>
      <c r="G29" s="61">
        <v>0.0002</v>
      </c>
      <c r="H29" s="56">
        <v>0.0808646917534026</v>
      </c>
      <c r="I29" s="57">
        <f t="shared" si="5"/>
        <v>0.00021617293835068054</v>
      </c>
      <c r="J29" s="50">
        <v>5</v>
      </c>
      <c r="K29" s="58"/>
      <c r="L29" s="58"/>
    </row>
    <row r="30" spans="1:12" s="14" customFormat="1" ht="32.25" customHeight="1">
      <c r="A30" s="11"/>
      <c r="B30" s="59" t="e">
        <f t="shared" si="4"/>
        <v>#REF!</v>
      </c>
      <c r="C30" s="52" t="s">
        <v>51</v>
      </c>
      <c r="D30" s="52" t="s">
        <v>52</v>
      </c>
      <c r="E30" s="53">
        <v>1.04</v>
      </c>
      <c r="F30" s="60"/>
      <c r="G30" s="61">
        <v>0.0021</v>
      </c>
      <c r="H30" s="56">
        <v>0.12149344387351202</v>
      </c>
      <c r="I30" s="57">
        <f t="shared" si="5"/>
        <v>0.002355136232134375</v>
      </c>
      <c r="J30" s="50">
        <v>6</v>
      </c>
      <c r="K30" s="58"/>
      <c r="L30" s="58"/>
    </row>
    <row r="31" spans="1:12" s="14" customFormat="1" ht="32.25" customHeight="1">
      <c r="A31" s="11"/>
      <c r="B31" s="59" t="e">
        <f t="shared" si="4"/>
        <v>#REF!</v>
      </c>
      <c r="C31" s="52" t="s">
        <v>53</v>
      </c>
      <c r="D31" s="52" t="s">
        <v>54</v>
      </c>
      <c r="E31" s="53">
        <v>3.96</v>
      </c>
      <c r="F31" s="60"/>
      <c r="G31" s="61">
        <v>0.1203</v>
      </c>
      <c r="H31" s="56">
        <v>0.04158544509421702</v>
      </c>
      <c r="I31" s="57">
        <f t="shared" si="5"/>
        <v>0.1253027290448343</v>
      </c>
      <c r="J31" s="50">
        <v>7</v>
      </c>
      <c r="K31" s="58"/>
      <c r="L31" s="58"/>
    </row>
    <row r="32" spans="1:12" s="14" customFormat="1" ht="32.25" customHeight="1">
      <c r="A32" s="11"/>
      <c r="B32" s="59" t="e">
        <f>1+B31</f>
        <v>#REF!</v>
      </c>
      <c r="C32" s="52" t="s">
        <v>55</v>
      </c>
      <c r="D32" s="52" t="s">
        <v>56</v>
      </c>
      <c r="E32" s="53">
        <v>4.1</v>
      </c>
      <c r="F32" s="60"/>
      <c r="G32" s="61">
        <v>0.0173</v>
      </c>
      <c r="H32" s="56">
        <v>0.041233818123701305</v>
      </c>
      <c r="I32" s="57">
        <f t="shared" si="5"/>
        <v>0.018013345053540034</v>
      </c>
      <c r="J32" s="50">
        <v>8</v>
      </c>
      <c r="K32" s="58"/>
      <c r="L32" s="58"/>
    </row>
    <row r="33" spans="1:12" s="14" customFormat="1" ht="32.25" customHeight="1">
      <c r="A33" s="11"/>
      <c r="B33" s="59" t="e">
        <f t="shared" si="4"/>
        <v>#REF!</v>
      </c>
      <c r="C33" s="52" t="s">
        <v>47</v>
      </c>
      <c r="D33" s="52" t="s">
        <v>48</v>
      </c>
      <c r="E33" s="53">
        <v>0.08</v>
      </c>
      <c r="F33" s="60"/>
      <c r="G33" s="61">
        <v>0.0052</v>
      </c>
      <c r="H33" s="56">
        <v>0.0807483998030527</v>
      </c>
      <c r="I33" s="57">
        <f t="shared" si="5"/>
        <v>0.005619891678975874</v>
      </c>
      <c r="J33" s="50">
        <v>9</v>
      </c>
      <c r="K33" s="58"/>
      <c r="L33" s="58"/>
    </row>
    <row r="34" spans="1:12" s="14" customFormat="1" ht="32.25" customHeight="1">
      <c r="A34" s="11"/>
      <c r="B34" s="59" t="e">
        <f t="shared" si="4"/>
        <v>#REF!</v>
      </c>
      <c r="C34" s="52" t="s">
        <v>57</v>
      </c>
      <c r="D34" s="52" t="s">
        <v>58</v>
      </c>
      <c r="E34" s="53">
        <v>1.18</v>
      </c>
      <c r="F34" s="60"/>
      <c r="G34" s="61">
        <v>0.0211</v>
      </c>
      <c r="H34" s="56">
        <v>0.2026022304832713</v>
      </c>
      <c r="I34" s="57">
        <f t="shared" si="5"/>
        <v>0.025374907063197026</v>
      </c>
      <c r="J34" s="50">
        <v>10</v>
      </c>
      <c r="K34" s="58"/>
      <c r="L34" s="58"/>
    </row>
    <row r="35" spans="1:12" s="14" customFormat="1" ht="32.25" customHeight="1">
      <c r="A35" s="11"/>
      <c r="B35" s="59" t="e">
        <f t="shared" si="4"/>
        <v>#REF!</v>
      </c>
      <c r="C35" s="52" t="s">
        <v>59</v>
      </c>
      <c r="D35" s="52" t="s">
        <v>60</v>
      </c>
      <c r="E35" s="53">
        <v>1.12</v>
      </c>
      <c r="F35" s="60"/>
      <c r="G35" s="61">
        <v>0.0002</v>
      </c>
      <c r="H35" s="56">
        <v>0.13475447278264197</v>
      </c>
      <c r="I35" s="57">
        <f t="shared" si="5"/>
        <v>0.0002269508945565284</v>
      </c>
      <c r="J35" s="50">
        <v>11</v>
      </c>
      <c r="K35" s="58"/>
      <c r="L35" s="58"/>
    </row>
    <row r="36" spans="1:12" s="14" customFormat="1" ht="32.25" customHeight="1">
      <c r="A36" s="11"/>
      <c r="B36" s="59" t="e">
        <f t="shared" si="4"/>
        <v>#REF!</v>
      </c>
      <c r="C36" s="52" t="s">
        <v>61</v>
      </c>
      <c r="D36" s="52" t="s">
        <v>56</v>
      </c>
      <c r="E36" s="53">
        <v>0.4</v>
      </c>
      <c r="F36" s="60"/>
      <c r="G36" s="61">
        <v>0.0062</v>
      </c>
      <c r="H36" s="56">
        <v>0.041233818123701305</v>
      </c>
      <c r="I36" s="57">
        <f t="shared" si="5"/>
        <v>0.006455649672366948</v>
      </c>
      <c r="J36" s="50">
        <v>12</v>
      </c>
      <c r="K36" s="58"/>
      <c r="L36" s="58"/>
    </row>
    <row r="37" spans="1:12" s="14" customFormat="1" ht="32.25" customHeight="1">
      <c r="A37" s="11"/>
      <c r="B37" s="59" t="e">
        <f>1+B36</f>
        <v>#REF!</v>
      </c>
      <c r="C37" s="52" t="s">
        <v>62</v>
      </c>
      <c r="D37" s="52" t="s">
        <v>63</v>
      </c>
      <c r="E37" s="53">
        <v>0.15</v>
      </c>
      <c r="F37" s="60"/>
      <c r="G37" s="61">
        <v>0.0062</v>
      </c>
      <c r="H37" s="56">
        <v>0.10102772929998038</v>
      </c>
      <c r="I37" s="57">
        <f t="shared" si="5"/>
        <v>0.006826371921659878</v>
      </c>
      <c r="J37" s="50">
        <v>13</v>
      </c>
      <c r="K37" s="58"/>
      <c r="L37" s="58"/>
    </row>
    <row r="38" spans="1:12" s="14" customFormat="1" ht="32.25" customHeight="1">
      <c r="A38" s="11"/>
      <c r="B38" s="59" t="e">
        <f>1+B37</f>
        <v>#REF!</v>
      </c>
      <c r="C38" s="52" t="s">
        <v>64</v>
      </c>
      <c r="D38" s="52" t="s">
        <v>65</v>
      </c>
      <c r="E38" s="53">
        <v>0.82</v>
      </c>
      <c r="F38" s="60"/>
      <c r="G38" s="61">
        <v>0.0334</v>
      </c>
      <c r="H38" s="56">
        <v>0.06545721990683995</v>
      </c>
      <c r="I38" s="57">
        <f t="shared" si="5"/>
        <v>0.03558627114488845</v>
      </c>
      <c r="J38" s="50">
        <v>14</v>
      </c>
      <c r="K38" s="58"/>
      <c r="L38" s="58"/>
    </row>
    <row r="39" spans="1:10" s="14" customFormat="1" ht="24" customHeight="1">
      <c r="A39" s="11"/>
      <c r="B39" s="40"/>
      <c r="C39" s="41"/>
      <c r="D39" s="41"/>
      <c r="E39" s="62">
        <f>SUM(E25:E38)</f>
        <v>20.389999999999997</v>
      </c>
      <c r="F39" s="54"/>
      <c r="G39" s="63">
        <f>SUM(G25:G38)</f>
        <v>0.21510000000000007</v>
      </c>
      <c r="H39" s="41"/>
      <c r="I39" s="64">
        <f>SUM(I25:I38)</f>
        <v>0.22919821758853903</v>
      </c>
      <c r="J39" s="65"/>
    </row>
    <row r="40" spans="1:10" s="14" customFormat="1" ht="24" customHeight="1">
      <c r="A40" s="11"/>
      <c r="B40" s="66"/>
      <c r="C40" s="67"/>
      <c r="D40" s="67"/>
      <c r="E40" s="68"/>
      <c r="F40" s="67"/>
      <c r="G40" s="67"/>
      <c r="H40" s="67"/>
      <c r="I40" s="69">
        <f>+I39/G39</f>
        <v>1.0655426201233795</v>
      </c>
      <c r="J40" s="65"/>
    </row>
    <row r="41" spans="1:10" s="14" customFormat="1" ht="24" customHeight="1">
      <c r="A41" s="11"/>
      <c r="B41" s="34"/>
      <c r="C41" s="45"/>
      <c r="D41" s="35"/>
      <c r="E41" s="35"/>
      <c r="F41" s="44" t="s">
        <v>31</v>
      </c>
      <c r="G41" s="35"/>
      <c r="H41" s="35"/>
      <c r="I41" s="70">
        <f>I40</f>
        <v>1.0655426201233795</v>
      </c>
      <c r="J41" s="65"/>
    </row>
    <row r="42" spans="1:10" s="14" customFormat="1" ht="16.5" customHeight="1">
      <c r="A42" s="11"/>
      <c r="J42" s="65"/>
    </row>
    <row r="43" spans="1:10" s="14" customFormat="1" ht="15.75">
      <c r="A43" s="11"/>
      <c r="J43" s="65"/>
    </row>
    <row r="44" s="14" customFormat="1" ht="15.75">
      <c r="A44" s="11"/>
    </row>
    <row r="45" s="14" customFormat="1" ht="15.75">
      <c r="A45" s="11"/>
    </row>
    <row r="46" s="14" customFormat="1" ht="15.75">
      <c r="A46" s="11"/>
    </row>
    <row r="47" s="14" customFormat="1" ht="15.75">
      <c r="A47" s="11"/>
    </row>
    <row r="48" s="14" customFormat="1" ht="15.75">
      <c r="A48" s="11"/>
    </row>
    <row r="49" s="14" customFormat="1" ht="15.75">
      <c r="A49" s="11"/>
    </row>
    <row r="50" s="14" customFormat="1" ht="15.75">
      <c r="A50" s="11"/>
    </row>
    <row r="51" s="10" customFormat="1" ht="15">
      <c r="A51" s="9"/>
    </row>
    <row r="52" s="10" customFormat="1" ht="15">
      <c r="A52" s="9"/>
    </row>
  </sheetData>
  <sheetProtection/>
  <mergeCells count="15">
    <mergeCell ref="B2:D2"/>
    <mergeCell ref="D8:D9"/>
    <mergeCell ref="E8:E9"/>
    <mergeCell ref="F8:G9"/>
    <mergeCell ref="H8:H10"/>
    <mergeCell ref="I8:I9"/>
    <mergeCell ref="B3:J3"/>
    <mergeCell ref="J8:J9"/>
    <mergeCell ref="F10:G10"/>
    <mergeCell ref="H22:H23"/>
    <mergeCell ref="I22:I24"/>
    <mergeCell ref="B22:C24"/>
    <mergeCell ref="D22:D24"/>
    <mergeCell ref="E22:E24"/>
    <mergeCell ref="F22:G24"/>
  </mergeCells>
  <printOptions horizontalCentered="1"/>
  <pageMargins left="0" right="0" top="0.5905511811023623" bottom="0" header="0" footer="0.3937007874015748"/>
  <pageSetup horizontalDpi="600" verticalDpi="600" orientation="portrait" paperSize="9" scale="55" r:id="rId1"/>
  <headerFooter>
    <oddFooter>&amp;C&amp;"Calibri,Normal"&amp;11&amp;F - mes Nov-11&amp;R&amp;"Calibri,Normal"&amp;11Página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 Vesciglio</dc:creator>
  <cp:keywords/>
  <dc:description/>
  <cp:lastModifiedBy>vvesciglio</cp:lastModifiedBy>
  <cp:lastPrinted>2012-05-29T21:53:49Z</cp:lastPrinted>
  <dcterms:created xsi:type="dcterms:W3CDTF">2007-04-19T16:17:24Z</dcterms:created>
  <dcterms:modified xsi:type="dcterms:W3CDTF">2014-09-08T17:13:56Z</dcterms:modified>
  <cp:category/>
  <cp:version/>
  <cp:contentType/>
  <cp:contentStatus/>
</cp:coreProperties>
</file>