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35" windowWidth="17520" windowHeight="7170" activeTab="0"/>
  </bookViews>
  <sheets>
    <sheet name="Balance de Certificados" sheetId="1" r:id="rId1"/>
    <sheet name="Hoja2" sheetId="2" r:id="rId2"/>
    <sheet name="Hoja3" sheetId="3" r:id="rId3"/>
  </sheets>
  <definedNames/>
  <calcPr calcId="125725"/>
</workbook>
</file>

<file path=xl/sharedStrings.xml><?xml version="1.0" encoding="utf-8"?>
<sst xmlns="http://schemas.openxmlformats.org/spreadsheetml/2006/main" count="37" uniqueCount="34">
  <si>
    <t xml:space="preserve">BALANCE DE CERTIFICADOS </t>
  </si>
  <si>
    <t>a -</t>
  </si>
  <si>
    <t>Fecha de Contrato:</t>
  </si>
  <si>
    <t>Valores Mes Base:</t>
  </si>
  <si>
    <t>Monto de Contrato Básico:</t>
  </si>
  <si>
    <t>Plazo Total de Obra:</t>
  </si>
  <si>
    <t>días corridos</t>
  </si>
  <si>
    <t>e -</t>
  </si>
  <si>
    <t>1.-</t>
  </si>
  <si>
    <t>Obra Básica</t>
  </si>
  <si>
    <t xml:space="preserve"> </t>
  </si>
  <si>
    <t>Monto Original:</t>
  </si>
  <si>
    <t>Monto Original Actualizado:</t>
  </si>
  <si>
    <t>Coeficiente correspondiente al Mes de:</t>
  </si>
  <si>
    <t>Coeficiente Total:</t>
  </si>
  <si>
    <t>Fecha de Medición:</t>
  </si>
  <si>
    <t>Fecha de Emisión:</t>
  </si>
  <si>
    <t>Avance Acumulado:</t>
  </si>
  <si>
    <t>Monto Actualizado:</t>
  </si>
  <si>
    <t>Monto Abonado:</t>
  </si>
  <si>
    <t>Monto a Abonar:</t>
  </si>
  <si>
    <t>Devolución retenciones</t>
  </si>
  <si>
    <t>Desc.x Anticipo</t>
  </si>
  <si>
    <t>Desc.x Atraso Parcial</t>
  </si>
  <si>
    <t>Desc.x F.Reparo 5%</t>
  </si>
  <si>
    <t>Saldo a abonar:</t>
  </si>
  <si>
    <t>Saldo por diferencia Fondo de Reparo:</t>
  </si>
  <si>
    <r>
      <t>Saldo a favor de la Contratista</t>
    </r>
    <r>
      <rPr>
        <b/>
        <sz val="14"/>
        <color indexed="17"/>
        <rFont val="Gill Sans MT"/>
        <family val="2"/>
      </rPr>
      <t>:</t>
    </r>
  </si>
  <si>
    <t>Obra:</t>
  </si>
  <si>
    <r>
      <t>Empresa</t>
    </r>
    <r>
      <rPr>
        <sz val="16"/>
        <rFont val="Gill Sans MT"/>
        <family val="2"/>
      </rPr>
      <t xml:space="preserve">: </t>
    </r>
  </si>
  <si>
    <t>RE-DETERMINACIÓN DE PRECIOS DE SALDOS DE CONTRATO</t>
  </si>
  <si>
    <t>Certificado N°</t>
  </si>
  <si>
    <t>Monto Original Redeterminado:</t>
  </si>
  <si>
    <r>
      <t>1ra.</t>
    </r>
    <r>
      <rPr>
        <b/>
        <sz val="12"/>
        <rFont val="Gill Sans MT"/>
        <family val="2"/>
      </rPr>
      <t xml:space="preserve"> Redeterminación de Precios</t>
    </r>
  </si>
</sst>
</file>

<file path=xl/styles.xml><?xml version="1.0" encoding="utf-8"?>
<styleSheet xmlns="http://schemas.openxmlformats.org/spreadsheetml/2006/main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0_ ;_ * \-#,##0.000_ ;_ * &quot;-&quot;??_ ;_ @_ "/>
    <numFmt numFmtId="165" formatCode="[$$-2C0A]#,##0.00"/>
    <numFmt numFmtId="166" formatCode="[$$-2C0A]\ #,##0.00"/>
    <numFmt numFmtId="167" formatCode="0.0000%"/>
    <numFmt numFmtId="168" formatCode="0.000%"/>
    <numFmt numFmtId="169" formatCode="0.00000%"/>
    <numFmt numFmtId="170" formatCode="_-* #,##0.00\ _P_t_a_-;\-* #,##0.00\ _P_t_a_-;_-* &quot;-&quot;??\ _P_t_a_-;_-@_-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Gill Sans MT"/>
      <family val="2"/>
    </font>
    <font>
      <sz val="10"/>
      <name val="Gill Sans MT"/>
      <family val="2"/>
    </font>
    <font>
      <u val="single"/>
      <sz val="16"/>
      <name val="Gill Sans MT"/>
      <family val="2"/>
    </font>
    <font>
      <b/>
      <sz val="16"/>
      <name val="Gill Sans MT"/>
      <family val="2"/>
    </font>
    <font>
      <sz val="16"/>
      <name val="Gill Sans MT"/>
      <family val="2"/>
    </font>
    <font>
      <b/>
      <u val="single"/>
      <sz val="16"/>
      <name val="Gill Sans MT"/>
      <family val="2"/>
    </font>
    <font>
      <b/>
      <u val="double"/>
      <sz val="16"/>
      <name val="Gill Sans MT"/>
      <family val="2"/>
    </font>
    <font>
      <b/>
      <u val="singleAccounting"/>
      <sz val="15"/>
      <name val="Gill Sans MT"/>
      <family val="2"/>
    </font>
    <font>
      <b/>
      <sz val="14"/>
      <name val="Gill Sans MT"/>
      <family val="2"/>
    </font>
    <font>
      <b/>
      <sz val="12"/>
      <name val="Gill Sans MT"/>
      <family val="2"/>
    </font>
    <font>
      <b/>
      <u val="single"/>
      <sz val="12"/>
      <name val="Gill Sans MT"/>
      <family val="2"/>
    </font>
    <font>
      <b/>
      <u val="double"/>
      <sz val="14"/>
      <name val="Gill Sans MT"/>
      <family val="2"/>
    </font>
    <font>
      <b/>
      <sz val="14"/>
      <color indexed="53"/>
      <name val="Gill Sans MT"/>
      <family val="2"/>
    </font>
    <font>
      <b/>
      <sz val="12"/>
      <name val="Arial"/>
      <family val="2"/>
    </font>
    <font>
      <b/>
      <sz val="12"/>
      <color indexed="17"/>
      <name val="Gill Sans MT"/>
      <family val="2"/>
    </font>
    <font>
      <b/>
      <u val="single"/>
      <sz val="14"/>
      <name val="Gill Sans MT"/>
      <family val="2"/>
    </font>
    <font>
      <b/>
      <u val="single"/>
      <sz val="12"/>
      <color indexed="53"/>
      <name val="Gill Sans MT"/>
      <family val="2"/>
    </font>
    <font>
      <b/>
      <u val="single"/>
      <sz val="14"/>
      <color indexed="12"/>
      <name val="Gill Sans MT"/>
      <family val="2"/>
    </font>
    <font>
      <b/>
      <sz val="12"/>
      <color indexed="53"/>
      <name val="Gill Sans MT"/>
      <family val="2"/>
    </font>
    <font>
      <u val="single"/>
      <sz val="12"/>
      <name val="Gill Sans MT"/>
      <family val="2"/>
    </font>
    <font>
      <sz val="12"/>
      <color indexed="9"/>
      <name val="Gill Sans MT"/>
      <family val="2"/>
    </font>
    <font>
      <sz val="12"/>
      <color indexed="10"/>
      <name val="Gill Sans MT"/>
      <family val="2"/>
    </font>
    <font>
      <sz val="10"/>
      <color indexed="53"/>
      <name val="Gill Sans MT"/>
      <family val="2"/>
    </font>
    <font>
      <sz val="12"/>
      <color indexed="53"/>
      <name val="Gill Sans MT"/>
      <family val="2"/>
    </font>
    <font>
      <b/>
      <sz val="13"/>
      <color indexed="53"/>
      <name val="Gill Sans MT"/>
      <family val="2"/>
    </font>
    <font>
      <b/>
      <u val="single"/>
      <sz val="14"/>
      <color indexed="53"/>
      <name val="Gill Sans MT"/>
      <family val="2"/>
    </font>
    <font>
      <b/>
      <u val="single"/>
      <sz val="13"/>
      <color indexed="53"/>
      <name val="Gill Sans MT"/>
      <family val="2"/>
    </font>
    <font>
      <b/>
      <sz val="14"/>
      <color indexed="17"/>
      <name val="Gill Sans MT"/>
      <family val="2"/>
    </font>
    <font>
      <sz val="12"/>
      <color theme="0"/>
      <name val="Gill Sans MT"/>
      <family val="2"/>
    </font>
    <font>
      <sz val="10"/>
      <color theme="0"/>
      <name val="Gill Sans M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/>
      <top style="thin">
        <color indexed="53"/>
      </top>
      <bottom/>
    </border>
    <border>
      <left/>
      <right/>
      <top style="thin">
        <color indexed="53"/>
      </top>
      <bottom/>
    </border>
    <border>
      <left/>
      <right style="thin">
        <color indexed="53"/>
      </right>
      <top style="thin">
        <color indexed="53"/>
      </top>
      <bottom/>
    </border>
    <border>
      <left style="thin">
        <color indexed="53"/>
      </left>
      <right/>
      <top/>
      <bottom style="thin">
        <color indexed="53"/>
      </bottom>
    </border>
    <border>
      <left/>
      <right/>
      <top/>
      <bottom style="thin">
        <color indexed="53"/>
      </bottom>
    </border>
    <border>
      <left/>
      <right style="thin">
        <color indexed="53"/>
      </right>
      <top/>
      <bottom style="thin">
        <color indexed="5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64" fontId="3" fillId="0" borderId="0" xfId="23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7" fontId="1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2" fillId="0" borderId="0" xfId="23" applyNumberFormat="1" applyFont="1" applyBorder="1" applyAlignment="1">
      <alignment vertical="center"/>
    </xf>
    <xf numFmtId="166" fontId="2" fillId="0" borderId="0" xfId="24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" fontId="16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17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7" fontId="19" fillId="0" borderId="0" xfId="0" applyNumberFormat="1" applyFont="1" applyAlignment="1">
      <alignment horizontal="left" vertical="center"/>
    </xf>
    <xf numFmtId="167" fontId="16" fillId="0" borderId="0" xfId="22" applyNumberFormat="1" applyFont="1" applyAlignment="1">
      <alignment vertical="center"/>
    </xf>
    <xf numFmtId="17" fontId="20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7" fontId="20" fillId="0" borderId="0" xfId="22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2" fillId="0" borderId="0" xfId="0" applyFont="1" applyBorder="1" applyAlignment="1">
      <alignment horizontal="justify" vertical="center" wrapText="1"/>
    </xf>
    <xf numFmtId="166" fontId="22" fillId="0" borderId="0" xfId="0" applyNumberFormat="1" applyFont="1" applyAlignment="1">
      <alignment vertical="center"/>
    </xf>
    <xf numFmtId="0" fontId="11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11" fillId="0" borderId="0" xfId="0" applyFont="1" applyAlignment="1">
      <alignment horizontal="center"/>
    </xf>
    <xf numFmtId="14" fontId="2" fillId="0" borderId="0" xfId="0" applyNumberFormat="1" applyFont="1"/>
    <xf numFmtId="166" fontId="2" fillId="0" borderId="0" xfId="21" applyNumberFormat="1" applyFont="1"/>
    <xf numFmtId="168" fontId="23" fillId="0" borderId="0" xfId="22" applyNumberFormat="1" applyFont="1"/>
    <xf numFmtId="0" fontId="23" fillId="0" borderId="0" xfId="0" applyFont="1"/>
    <xf numFmtId="167" fontId="2" fillId="0" borderId="0" xfId="22" applyNumberFormat="1" applyFont="1"/>
    <xf numFmtId="167" fontId="23" fillId="0" borderId="0" xfId="22" applyNumberFormat="1" applyFont="1"/>
    <xf numFmtId="167" fontId="23" fillId="0" borderId="0" xfId="0" applyNumberFormat="1" applyFont="1"/>
    <xf numFmtId="166" fontId="11" fillId="0" borderId="0" xfId="0" applyNumberFormat="1" applyFont="1"/>
    <xf numFmtId="166" fontId="23" fillId="0" borderId="0" xfId="21" applyNumberFormat="1" applyFont="1"/>
    <xf numFmtId="0" fontId="3" fillId="0" borderId="0" xfId="0" applyFont="1"/>
    <xf numFmtId="166" fontId="2" fillId="0" borderId="0" xfId="0" applyNumberFormat="1" applyFont="1"/>
    <xf numFmtId="169" fontId="23" fillId="0" borderId="0" xfId="22" applyNumberFormat="1" applyFont="1"/>
    <xf numFmtId="164" fontId="2" fillId="0" borderId="0" xfId="20" applyNumberFormat="1" applyFont="1" applyBorder="1"/>
    <xf numFmtId="167" fontId="2" fillId="0" borderId="0" xfId="0" applyNumberFormat="1" applyFont="1" applyAlignment="1">
      <alignment vertical="center" wrapText="1"/>
    </xf>
    <xf numFmtId="166" fontId="11" fillId="0" borderId="0" xfId="21" applyNumberFormat="1" applyFont="1"/>
    <xf numFmtId="166" fontId="11" fillId="0" borderId="0" xfId="0" applyNumberFormat="1" applyFont="1" applyAlignment="1">
      <alignment vertical="center" wrapText="1"/>
    </xf>
    <xf numFmtId="166" fontId="11" fillId="0" borderId="0" xfId="21" applyNumberFormat="1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66" fontId="11" fillId="0" borderId="2" xfId="21" applyNumberFormat="1" applyFont="1" applyBorder="1"/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7" fontId="25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166" fontId="26" fillId="0" borderId="0" xfId="21" applyNumberFormat="1" applyFont="1" applyBorder="1" applyAlignment="1">
      <alignment horizontal="right" vertical="center"/>
    </xf>
    <xf numFmtId="166" fontId="20" fillId="0" borderId="0" xfId="0" applyNumberFormat="1" applyFont="1" applyAlignment="1">
      <alignment vertical="center" wrapText="1"/>
    </xf>
    <xf numFmtId="0" fontId="24" fillId="0" borderId="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166" fontId="26" fillId="0" borderId="3" xfId="21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27" fillId="0" borderId="2" xfId="0" applyFont="1" applyBorder="1" applyAlignment="1">
      <alignment horizontal="right" vertical="center"/>
    </xf>
    <xf numFmtId="0" fontId="28" fillId="0" borderId="2" xfId="0" applyFont="1" applyBorder="1" applyAlignment="1">
      <alignment horizontal="right" vertical="center"/>
    </xf>
    <xf numFmtId="166" fontId="26" fillId="0" borderId="2" xfId="21" applyNumberFormat="1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166" fontId="20" fillId="0" borderId="2" xfId="0" applyNumberFormat="1" applyFont="1" applyBorder="1" applyAlignment="1">
      <alignment vertical="center" wrapText="1"/>
    </xf>
    <xf numFmtId="167" fontId="30" fillId="0" borderId="0" xfId="22" applyNumberFormat="1" applyFont="1"/>
    <xf numFmtId="0" fontId="31" fillId="0" borderId="0" xfId="0" applyFont="1"/>
    <xf numFmtId="0" fontId="30" fillId="0" borderId="0" xfId="0" applyFont="1"/>
    <xf numFmtId="167" fontId="30" fillId="0" borderId="0" xfId="0" applyNumberFormat="1" applyFont="1" applyAlignment="1">
      <alignment vertical="center" wrapText="1"/>
    </xf>
    <xf numFmtId="167" fontId="30" fillId="0" borderId="0" xfId="22" applyNumberFormat="1" applyFont="1" applyAlignment="1">
      <alignment vertical="center" wrapText="1"/>
    </xf>
    <xf numFmtId="0" fontId="30" fillId="0" borderId="0" xfId="0" applyFont="1" applyAlignment="1">
      <alignment vertical="center" wrapText="1"/>
    </xf>
    <xf numFmtId="10" fontId="30" fillId="0" borderId="0" xfId="0" applyNumberFormat="1" applyFont="1" applyAlignment="1">
      <alignment vertical="center" wrapText="1"/>
    </xf>
    <xf numFmtId="167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 wrapText="1"/>
    </xf>
    <xf numFmtId="17" fontId="1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ual" xfId="22"/>
    <cellStyle name="Millares_Autódromo-1ra.Redeterminación-prueba rocio" xfId="23"/>
    <cellStyle name="Moneda_Autódromo-1ra.Redeterminación-prueba rocio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tabSelected="1" zoomScale="55" zoomScaleNormal="55" workbookViewId="0" topLeftCell="A1">
      <selection activeCell="F49" sqref="F49"/>
    </sheetView>
  </sheetViews>
  <sheetFormatPr defaultColWidth="11.421875" defaultRowHeight="15"/>
  <cols>
    <col min="1" max="1" width="0.9921875" style="0" customWidth="1"/>
    <col min="3" max="3" width="40.7109375" style="0" customWidth="1"/>
    <col min="4" max="4" width="26.00390625" style="0" customWidth="1"/>
    <col min="5" max="6" width="20.00390625" style="0" customWidth="1"/>
    <col min="7" max="7" width="21.00390625" style="0" customWidth="1"/>
    <col min="8" max="8" width="17.8515625" style="0" bestFit="1" customWidth="1"/>
  </cols>
  <sheetData>
    <row r="1" spans="2:8" ht="24.75">
      <c r="B1" s="95" t="s">
        <v>28</v>
      </c>
      <c r="C1" s="95"/>
      <c r="D1" s="95"/>
      <c r="E1" s="95"/>
      <c r="F1" s="95"/>
      <c r="G1" s="95"/>
      <c r="H1" s="95"/>
    </row>
    <row r="2" spans="2:8" ht="24.75">
      <c r="B2" s="96" t="s">
        <v>29</v>
      </c>
      <c r="C2" s="96"/>
      <c r="D2" s="96"/>
      <c r="E2" s="96"/>
      <c r="F2" s="96"/>
      <c r="G2" s="96"/>
      <c r="H2" s="96"/>
    </row>
    <row r="3" spans="2:8" ht="9.75" customHeight="1">
      <c r="B3" s="2"/>
      <c r="C3" s="3"/>
      <c r="D3" s="3"/>
      <c r="E3" s="3"/>
      <c r="F3" s="3"/>
      <c r="G3" s="3"/>
      <c r="H3" s="3"/>
    </row>
    <row r="4" spans="2:8" ht="26.25">
      <c r="B4" s="97" t="s">
        <v>30</v>
      </c>
      <c r="C4" s="97"/>
      <c r="D4" s="97"/>
      <c r="E4" s="97"/>
      <c r="F4" s="97"/>
      <c r="G4" s="97"/>
      <c r="H4" s="97"/>
    </row>
    <row r="5" spans="2:8" ht="13.5" customHeight="1">
      <c r="B5" s="4"/>
      <c r="C5" s="5"/>
      <c r="D5" s="5"/>
      <c r="E5" s="5"/>
      <c r="F5" s="5"/>
      <c r="G5" s="5"/>
      <c r="H5" s="6"/>
    </row>
    <row r="6" spans="2:8" ht="21.75">
      <c r="B6" s="98" t="s">
        <v>0</v>
      </c>
      <c r="C6" s="98"/>
      <c r="D6" s="98"/>
      <c r="E6" s="98"/>
      <c r="F6" s="98"/>
      <c r="G6" s="98"/>
      <c r="H6" s="98"/>
    </row>
    <row r="7" spans="2:8" ht="19.5">
      <c r="B7" s="99" t="s">
        <v>33</v>
      </c>
      <c r="C7" s="99"/>
      <c r="D7" s="99"/>
      <c r="E7" s="99"/>
      <c r="F7" s="99"/>
      <c r="G7" s="99"/>
      <c r="H7" s="99"/>
    </row>
    <row r="8" spans="2:8" ht="15">
      <c r="B8" s="7"/>
      <c r="C8" s="7"/>
      <c r="D8" s="7"/>
      <c r="E8" s="7"/>
      <c r="F8" s="7"/>
      <c r="G8" s="7"/>
      <c r="H8" s="8"/>
    </row>
    <row r="9" spans="2:8" ht="22.5" thickBot="1">
      <c r="B9" s="9" t="s">
        <v>1</v>
      </c>
      <c r="C9" s="10" t="s">
        <v>2</v>
      </c>
      <c r="D9" s="10"/>
      <c r="E9" s="11">
        <v>40672</v>
      </c>
      <c r="F9" s="1"/>
      <c r="G9" s="12" t="s">
        <v>3</v>
      </c>
      <c r="H9" s="13">
        <v>40634</v>
      </c>
    </row>
    <row r="10" spans="2:8" ht="20.25" thickBot="1">
      <c r="B10" s="14"/>
      <c r="C10" s="10" t="s">
        <v>4</v>
      </c>
      <c r="D10" s="10"/>
      <c r="E10" s="15">
        <v>1064535</v>
      </c>
      <c r="F10" s="16"/>
      <c r="G10" s="16"/>
      <c r="H10" s="17"/>
    </row>
    <row r="11" spans="2:8" ht="19.5">
      <c r="B11" s="14"/>
      <c r="C11" s="16"/>
      <c r="D11" s="16"/>
      <c r="E11" s="18"/>
      <c r="F11" s="16"/>
      <c r="G11" s="16"/>
      <c r="H11" s="17"/>
    </row>
    <row r="12" spans="2:8" ht="19.5">
      <c r="B12" s="9"/>
      <c r="C12" s="19" t="s">
        <v>5</v>
      </c>
      <c r="D12" s="16"/>
      <c r="E12" s="9">
        <v>240</v>
      </c>
      <c r="F12" s="10" t="s">
        <v>6</v>
      </c>
      <c r="G12" s="16"/>
      <c r="H12" s="17"/>
    </row>
    <row r="13" spans="2:8" ht="9.75" customHeight="1">
      <c r="B13" s="14"/>
      <c r="C13" s="16"/>
      <c r="D13" s="16"/>
      <c r="E13" s="16"/>
      <c r="F13" s="16"/>
      <c r="G13" s="16"/>
      <c r="H13" s="17"/>
    </row>
    <row r="14" spans="2:8" ht="6.75" customHeight="1" thickBot="1">
      <c r="B14" s="21"/>
      <c r="C14" s="22"/>
      <c r="D14" s="23"/>
      <c r="E14" s="24"/>
      <c r="F14" s="22"/>
      <c r="G14" s="22"/>
      <c r="H14" s="24"/>
    </row>
    <row r="15" spans="2:8" ht="22.5" thickTop="1">
      <c r="B15" s="9" t="s">
        <v>7</v>
      </c>
      <c r="C15" s="25"/>
      <c r="D15" s="26"/>
      <c r="E15" s="16"/>
      <c r="F15" s="16"/>
      <c r="G15" s="16"/>
      <c r="H15" s="20"/>
    </row>
    <row r="16" spans="2:8" ht="21.75">
      <c r="B16" s="14" t="s">
        <v>8</v>
      </c>
      <c r="C16" s="27" t="s">
        <v>9</v>
      </c>
      <c r="D16" s="28"/>
      <c r="E16" s="16"/>
      <c r="F16" s="16"/>
      <c r="G16" s="16"/>
      <c r="H16" s="16" t="s">
        <v>10</v>
      </c>
    </row>
    <row r="17" spans="2:8" ht="21.75">
      <c r="B17" s="9"/>
      <c r="C17" s="16" t="s">
        <v>11</v>
      </c>
      <c r="D17" s="28"/>
      <c r="E17" s="18">
        <f>+$D$7</f>
        <v>0</v>
      </c>
      <c r="F17" s="16"/>
      <c r="G17" s="29"/>
      <c r="H17" s="20"/>
    </row>
    <row r="18" spans="2:8" ht="19.5">
      <c r="B18" s="9"/>
      <c r="C18" s="16" t="s">
        <v>32</v>
      </c>
      <c r="D18" s="30">
        <v>40848</v>
      </c>
      <c r="E18" s="18">
        <v>1142472.21</v>
      </c>
      <c r="F18" s="31"/>
      <c r="G18" s="29"/>
      <c r="H18" s="20"/>
    </row>
    <row r="19" spans="2:8" ht="19.5">
      <c r="B19" s="14"/>
      <c r="C19" s="32" t="s">
        <v>13</v>
      </c>
      <c r="D19" s="30">
        <f>+D18</f>
        <v>40848</v>
      </c>
      <c r="E19" s="33">
        <v>0.073212</v>
      </c>
      <c r="F19" s="34" t="s">
        <v>14</v>
      </c>
      <c r="G19" s="33">
        <f>+E19</f>
        <v>0.073212</v>
      </c>
      <c r="H19" s="33"/>
    </row>
    <row r="20" spans="2:8" ht="14.25" customHeight="1">
      <c r="B20" s="16"/>
      <c r="C20" s="35"/>
      <c r="D20" s="89"/>
      <c r="E20" s="90"/>
      <c r="F20" s="90"/>
      <c r="G20" s="90"/>
      <c r="H20" s="91"/>
    </row>
    <row r="21" spans="2:8" ht="4.5" customHeight="1">
      <c r="B21" s="14"/>
      <c r="C21" s="36"/>
      <c r="D21" s="92"/>
      <c r="E21" s="93"/>
      <c r="F21" s="93"/>
      <c r="G21" s="93"/>
      <c r="H21" s="94"/>
    </row>
    <row r="22" spans="2:8" ht="19.5">
      <c r="B22" s="9"/>
      <c r="C22" s="16" t="s">
        <v>12</v>
      </c>
      <c r="D22" s="30"/>
      <c r="E22" s="18"/>
      <c r="F22" s="37">
        <f>(+E18*G19)+E18</f>
        <v>1226114.88543852</v>
      </c>
      <c r="G22" s="16"/>
      <c r="H22" s="20"/>
    </row>
    <row r="23" spans="2:8" ht="8.25" customHeight="1" thickBot="1">
      <c r="B23" s="14"/>
      <c r="C23" s="36"/>
      <c r="D23" s="36"/>
      <c r="E23" s="36"/>
      <c r="F23" s="36"/>
      <c r="G23" s="36"/>
      <c r="H23" s="36"/>
    </row>
    <row r="24" spans="2:8" ht="20.25" thickBot="1">
      <c r="B24" s="38"/>
      <c r="C24" s="39" t="s">
        <v>31</v>
      </c>
      <c r="D24" s="88">
        <v>40878</v>
      </c>
      <c r="E24" s="41"/>
      <c r="G24" s="40"/>
      <c r="H24" s="40"/>
    </row>
    <row r="25" spans="2:8" ht="19.5">
      <c r="B25" s="38"/>
      <c r="C25" s="40" t="s">
        <v>15</v>
      </c>
      <c r="D25" s="40"/>
      <c r="E25" s="42">
        <v>40910</v>
      </c>
      <c r="F25" s="43"/>
      <c r="G25" s="40"/>
      <c r="H25" s="40"/>
    </row>
    <row r="26" spans="2:8" ht="19.5">
      <c r="B26" s="38"/>
      <c r="C26" s="40" t="s">
        <v>16</v>
      </c>
      <c r="D26" s="40"/>
      <c r="E26" s="42">
        <v>40956</v>
      </c>
      <c r="F26" s="43"/>
      <c r="G26" s="44"/>
      <c r="H26" s="45"/>
    </row>
    <row r="27" spans="2:8" ht="19.5">
      <c r="B27" s="38"/>
      <c r="C27" s="40" t="s">
        <v>17</v>
      </c>
      <c r="D27" s="40"/>
      <c r="E27" s="46">
        <v>0.453971</v>
      </c>
      <c r="F27" s="40"/>
      <c r="G27" s="47"/>
      <c r="H27" s="48"/>
    </row>
    <row r="28" spans="2:8" ht="19.5">
      <c r="B28" s="38"/>
      <c r="C28" s="40" t="s">
        <v>11</v>
      </c>
      <c r="D28" s="79">
        <f>+E27</f>
        <v>0.453971</v>
      </c>
      <c r="E28" s="43">
        <f>+E10</f>
        <v>1064535</v>
      </c>
      <c r="F28" s="49">
        <f>+ROUND(E28*D28,2)</f>
        <v>483268.02</v>
      </c>
      <c r="G28" s="50"/>
      <c r="H28" s="45"/>
    </row>
    <row r="29" spans="2:8" ht="19.5">
      <c r="B29" s="38"/>
      <c r="C29" s="40" t="s">
        <v>18</v>
      </c>
      <c r="D29" s="80"/>
      <c r="E29" s="52">
        <f>+E18</f>
        <v>1142472.21</v>
      </c>
      <c r="F29" s="49">
        <f>(F28*G19)+F28</f>
        <v>518649.03828024</v>
      </c>
      <c r="G29" s="53"/>
      <c r="H29" s="45"/>
    </row>
    <row r="30" spans="2:8" ht="19.5">
      <c r="B30" s="38"/>
      <c r="C30" s="40"/>
      <c r="D30" s="81"/>
      <c r="E30" s="40"/>
      <c r="F30" s="40"/>
      <c r="G30" s="40"/>
      <c r="H30" s="54"/>
    </row>
    <row r="31" spans="2:8" ht="19.5">
      <c r="B31" s="51"/>
      <c r="C31" s="16" t="s">
        <v>19</v>
      </c>
      <c r="D31" s="82">
        <v>0.043155</v>
      </c>
      <c r="E31" s="56">
        <v>122525.81</v>
      </c>
      <c r="F31" s="16" t="s">
        <v>20</v>
      </c>
      <c r="G31" s="86">
        <f>+D31</f>
        <v>0.043155</v>
      </c>
      <c r="H31" s="57">
        <f>+E31*(1+$G$19)</f>
        <v>131496.16960172</v>
      </c>
    </row>
    <row r="32" spans="2:8" ht="19.5">
      <c r="B32" s="51"/>
      <c r="C32" s="55" t="s">
        <v>21</v>
      </c>
      <c r="D32" s="82">
        <f>+E32/E31</f>
        <v>0</v>
      </c>
      <c r="E32" s="56">
        <v>0</v>
      </c>
      <c r="F32" s="16"/>
      <c r="G32" s="86">
        <f>+D32</f>
        <v>0</v>
      </c>
      <c r="H32" s="57">
        <f aca="true" t="shared" si="0" ref="H32:H35">+E32*(1+$G$19)</f>
        <v>0</v>
      </c>
    </row>
    <row r="33" spans="2:8" ht="19.5">
      <c r="B33" s="51"/>
      <c r="C33" s="59" t="s">
        <v>22</v>
      </c>
      <c r="D33" s="79">
        <v>0.2</v>
      </c>
      <c r="E33" s="58">
        <f>+ROUND(E31*D33,2)</f>
        <v>24505.16</v>
      </c>
      <c r="F33" s="59" t="s">
        <v>22</v>
      </c>
      <c r="G33" s="79">
        <f>+D33</f>
        <v>0.2</v>
      </c>
      <c r="H33" s="57">
        <f t="shared" si="0"/>
        <v>26299.23177392</v>
      </c>
    </row>
    <row r="34" spans="2:8" ht="19.5">
      <c r="B34" s="51"/>
      <c r="C34" s="59" t="s">
        <v>23</v>
      </c>
      <c r="D34" s="83">
        <f>+E34/E31</f>
        <v>0</v>
      </c>
      <c r="E34" s="56">
        <v>0</v>
      </c>
      <c r="F34" s="16"/>
      <c r="G34" s="86">
        <f>+D34</f>
        <v>0</v>
      </c>
      <c r="H34" s="57">
        <f t="shared" si="0"/>
        <v>0</v>
      </c>
    </row>
    <row r="35" spans="2:8" ht="20.25" thickBot="1">
      <c r="B35" s="51"/>
      <c r="C35" s="59" t="s">
        <v>24</v>
      </c>
      <c r="D35" s="84"/>
      <c r="E35" s="61">
        <f>+ROUND(E31*0.05,2)</f>
        <v>6126.29</v>
      </c>
      <c r="F35" s="59" t="s">
        <v>24</v>
      </c>
      <c r="G35" s="87"/>
      <c r="H35" s="57">
        <f t="shared" si="0"/>
        <v>6574.80794348</v>
      </c>
    </row>
    <row r="36" spans="2:8" ht="20.25" thickTop="1">
      <c r="B36" s="51"/>
      <c r="C36" s="16"/>
      <c r="D36" s="84"/>
      <c r="E36" s="58">
        <f>+ROUND(E31+E32-E33-E34-E35,2)</f>
        <v>91894.36</v>
      </c>
      <c r="F36" s="20"/>
      <c r="G36" s="87"/>
      <c r="H36" s="58">
        <f>+ROUND(H31+H32-H33-H34-H35,2)</f>
        <v>98622.13</v>
      </c>
    </row>
    <row r="37" spans="2:8" ht="19.5">
      <c r="B37" s="51"/>
      <c r="C37" s="16"/>
      <c r="D37" s="85">
        <v>1</v>
      </c>
      <c r="E37" s="58">
        <f>+E35</f>
        <v>6126.29</v>
      </c>
      <c r="F37" s="20"/>
      <c r="G37" s="84"/>
      <c r="H37" s="58">
        <f>+H35</f>
        <v>6574.80794348</v>
      </c>
    </row>
    <row r="38" spans="2:8" ht="19.5">
      <c r="B38" s="51"/>
      <c r="C38" s="16"/>
      <c r="D38" s="82">
        <f>+D37-D28</f>
        <v>0.546029</v>
      </c>
      <c r="E38" s="58">
        <f>+E36+E37</f>
        <v>98020.65</v>
      </c>
      <c r="F38" s="20"/>
      <c r="G38" s="84"/>
      <c r="H38" s="57">
        <f>+H36+H37</f>
        <v>105196.93794348</v>
      </c>
    </row>
    <row r="39" spans="2:8" ht="19.5">
      <c r="B39" s="51"/>
      <c r="C39" s="16"/>
      <c r="D39" s="60"/>
      <c r="E39" s="56"/>
      <c r="F39" s="16"/>
      <c r="G39" s="60"/>
      <c r="H39" s="57"/>
    </row>
    <row r="40" spans="2:8" ht="21">
      <c r="B40" s="62"/>
      <c r="C40" s="63"/>
      <c r="D40" s="64"/>
      <c r="E40" s="65" t="s">
        <v>25</v>
      </c>
      <c r="F40" s="66">
        <f>+H36-E36</f>
        <v>6727.770000000004</v>
      </c>
      <c r="G40" s="63"/>
      <c r="H40" s="67"/>
    </row>
    <row r="41" spans="2:8" ht="21.75" thickBot="1">
      <c r="B41" s="62"/>
      <c r="C41" s="63"/>
      <c r="D41" s="64"/>
      <c r="E41" s="65" t="s">
        <v>26</v>
      </c>
      <c r="F41" s="66">
        <f>+H37-E37</f>
        <v>448.5179434800002</v>
      </c>
      <c r="G41" s="63"/>
      <c r="H41" s="67"/>
    </row>
    <row r="42" spans="2:8" ht="22.5" thickBot="1">
      <c r="B42" s="68"/>
      <c r="C42" s="69"/>
      <c r="D42" s="69"/>
      <c r="E42" s="70" t="s">
        <v>27</v>
      </c>
      <c r="F42" s="71">
        <f>SUM(F40:F41)</f>
        <v>7176.287943480004</v>
      </c>
      <c r="G42" s="72"/>
      <c r="H42" s="67"/>
    </row>
    <row r="43" spans="2:8" ht="22.5" thickBot="1">
      <c r="B43" s="73"/>
      <c r="C43" s="74"/>
      <c r="D43" s="74"/>
      <c r="E43" s="75"/>
      <c r="F43" s="76"/>
      <c r="G43" s="77"/>
      <c r="H43" s="78"/>
    </row>
    <row r="44" ht="15.75" thickTop="1"/>
  </sheetData>
  <mergeCells count="6">
    <mergeCell ref="D20:H21"/>
    <mergeCell ref="B1:H1"/>
    <mergeCell ref="B2:H2"/>
    <mergeCell ref="B4:H4"/>
    <mergeCell ref="B6:H6"/>
    <mergeCell ref="B7:H7"/>
  </mergeCells>
  <printOptions/>
  <pageMargins left="0.07874015748031496" right="0.07874015748031496" top="0.03937007874015748" bottom="0.03937007874015748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vvesciglio</dc:creator>
  <cp:keywords/>
  <dc:description/>
  <cp:lastModifiedBy>mpensado</cp:lastModifiedBy>
  <cp:lastPrinted>2015-06-17T15:42:51Z</cp:lastPrinted>
  <dcterms:created xsi:type="dcterms:W3CDTF">2014-09-08T17:20:14Z</dcterms:created>
  <dcterms:modified xsi:type="dcterms:W3CDTF">2015-06-17T15:42:58Z</dcterms:modified>
  <cp:category/>
  <cp:version/>
  <cp:contentType/>
  <cp:contentStatus/>
</cp:coreProperties>
</file>